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E5" i="1"/>
  <c r="J5" i="1"/>
  <c r="I5" i="1"/>
  <c r="H5" i="1"/>
  <c r="G5" i="1"/>
  <c r="F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<sst xmlns="http://schemas.openxmlformats.org/spreadsheetml/2006/main" count="57" uniqueCount="32">
  <si>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</si>
  <si>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</si>
  <si>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</si>
  <si>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</si>
  <si>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</si>
  <si>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</si>
  <si>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Питер ФМ</t>
  </si>
  <si>
    <t>Возвраст: 35-64 лет. Пол: 48% мужчины, 52% женщины</t>
  </si>
  <si>
    <t>Радио Ваня</t>
  </si>
  <si>
    <t>Возвраст: 30-64 лет. Пол: 49% мужчины, 51% женщины</t>
  </si>
  <si>
    <t>Радио Мир</t>
  </si>
  <si>
    <t>Санкт-Петербург</t>
  </si>
  <si>
    <t>Студия 21</t>
  </si>
  <si>
    <t>Возраст: от 20 до 44 лет. Пол: мужчины 51%, женщины 49%</t>
  </si>
  <si>
    <t>Дорожное радио</t>
  </si>
  <si>
    <t>Возраст: от 20 до 59 лет. Пол: мужчины 59%, женщины 41%</t>
  </si>
  <si>
    <t>Европа плюс</t>
  </si>
  <si>
    <t>Возраст: от 15 до 49 лет. Пол: мужчины 55%, женщины 45%</t>
  </si>
  <si>
    <t>Новое радио</t>
  </si>
  <si>
    <t>Возраст: от 20 до 55 лет. Пол: мужчины 62%, женщины 38%</t>
  </si>
  <si>
    <t>Ретро ФМ</t>
  </si>
  <si>
    <t>Возраст: от 35 до 54 лет. Пол: мужчины 42%, женщины 58%</t>
  </si>
  <si>
    <t>Эльдорадио</t>
  </si>
  <si>
    <t>Возраст: от 22 до 50 лет. Пол: мужчины 41%, женщины 59%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</si>
  <si>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</si>
  <si>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</si>
  <si>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</si>
  <si>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</si>
  <si>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</si>
  <si>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</si>
  <si>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Количество выходов</t>
  </si>
  <si>
    <t>Санкт 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</si>
</sst>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B2" sqref="B2"/>
    </sheetView>
  </sheetViews>
  <sheetFormatPr defaultRowHeight="12.75" x14ac:dyDescent="0.2"/>
  <cols>
    <col min="1" max="1" width="14.42578125" style="2" customWidth="1"/>
    <col min="2" max="2" width="16.42578125" style="2" customWidth="1"/>
    <col min="3" max="3" width="16.7109375" style="2" customWidth="1"/>
    <col min="4" max="4" width="22.42578125" style="2" customWidth="1"/>
    <col min="5" max="5" width="15.28515625" style="2" customWidth="1"/>
    <col min="6" max="10" width="16.28515625" style="2" customWidth="1"/>
    <col min="11" max="11" width="20.140625" style="2" customWidth="1"/>
    <col min="12" max="12" width="25.28515625" style="2" customWidth="1"/>
    <col min="13" max="16384" width="9.140625" style="2"/>
  </cols>
  <sheetData>
    <row r="1" spans="1:12" x14ac:dyDescent="0.2">
      <c r="A1" s="3" t="s">
        <v>0</v>
      </c>
      <c r="B1" s="4" t="s">
        <v>1</v>
      </c>
      <c r="C1" s="4" t="s">
        <v>2</v>
      </c>
      <c r="D1" s="4" t="s">
        <v>30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</v>
      </c>
      <c r="L1" s="4" t="s">
        <v>4</v>
      </c>
    </row>
    <row r="2" spans="1:12" ht="25.5" x14ac:dyDescent="0.2">
      <c r="A2" s="5" t="s">
        <v>11</v>
      </c>
      <c r="B2" s="6" t="s">
        <v>5</v>
      </c>
      <c r="C2" s="6" t="s">
        <v>6</v>
      </c>
      <c r="D2" s="6">
        <v>1</v>
      </c>
      <c r="E2" s="1">
        <f>220*5*D2</f>
        <v>1100</v>
      </c>
      <c r="F2" s="1">
        <f>220*10*D2</f>
        <v>2200</v>
      </c>
      <c r="G2" s="1">
        <f>220*15*D2</f>
        <v>3300</v>
      </c>
      <c r="H2" s="1">
        <f>220*20*D2</f>
        <v>4400</v>
      </c>
      <c r="I2" s="1">
        <f>220*25*D2</f>
        <v>5500</v>
      </c>
      <c r="J2" s="1">
        <f>220*30*D2</f>
        <v>6600</v>
      </c>
      <c r="K2" s="5" t="s">
        <v>31</v>
      </c>
      <c r="L2" s="5" t="s">
        <v>7</v>
      </c>
    </row>
    <row r="3" spans="1:12" ht="25.5" x14ac:dyDescent="0.2">
      <c r="A3" s="5" t="s">
        <v>11</v>
      </c>
      <c r="B3" s="6" t="s">
        <v>5</v>
      </c>
      <c r="C3" s="6" t="s">
        <v>8</v>
      </c>
      <c r="D3" s="6">
        <v>1</v>
      </c>
      <c r="E3" s="1">
        <f>105*5*D3</f>
        <v>525</v>
      </c>
      <c r="F3" s="1">
        <f>105*10*D3</f>
        <v>1050</v>
      </c>
      <c r="G3" s="1">
        <f>105*15*D3</f>
        <v>1575</v>
      </c>
      <c r="H3" s="1">
        <f>105*20*D3</f>
        <v>2100</v>
      </c>
      <c r="I3" s="1">
        <f>105*25*D3</f>
        <v>2625</v>
      </c>
      <c r="J3" s="1">
        <f>105*30*D3</f>
        <v>3150</v>
      </c>
      <c r="K3" s="5" t="s">
        <v>31</v>
      </c>
      <c r="L3" s="5" t="s">
        <v>9</v>
      </c>
    </row>
    <row r="4" spans="1:12" ht="25.5" x14ac:dyDescent="0.2">
      <c r="A4" s="5" t="s">
        <v>11</v>
      </c>
      <c r="B4" s="6" t="s">
        <v>5</v>
      </c>
      <c r="C4" s="6" t="s">
        <v>10</v>
      </c>
      <c r="D4" s="6">
        <v>1</v>
      </c>
      <c r="E4" s="1">
        <f>105*5*D4</f>
        <v>525</v>
      </c>
      <c r="F4" s="1">
        <f>105*10*D4</f>
        <v>1050</v>
      </c>
      <c r="G4" s="1">
        <f>105*15*D4</f>
        <v>1575</v>
      </c>
      <c r="H4" s="1">
        <f>105*20*D4</f>
        <v>2100</v>
      </c>
      <c r="I4" s="1">
        <f>105*25*D4</f>
        <v>2625</v>
      </c>
      <c r="J4" s="1">
        <f>105*30*D4</f>
        <v>3150</v>
      </c>
      <c r="K4" s="5" t="s">
        <v>31</v>
      </c>
      <c r="L4" s="5" t="s">
        <v>9</v>
      </c>
    </row>
    <row r="5" spans="1:12" s="7" customFormat="1" ht="25.5" x14ac:dyDescent="0.2">
      <c r="A5" s="5" t="s">
        <v>11</v>
      </c>
      <c r="B5" s="5" t="s">
        <v>5</v>
      </c>
      <c r="C5" s="5" t="s">
        <v>12</v>
      </c>
      <c r="D5" s="6">
        <v>1</v>
      </c>
      <c r="E5" s="1">
        <f>130*5*D5</f>
        <v>650</v>
      </c>
      <c r="F5" s="1">
        <f>130*10*D5</f>
        <v>1300</v>
      </c>
      <c r="G5" s="1">
        <f>130*15*D5</f>
        <v>1950</v>
      </c>
      <c r="H5" s="1">
        <f>130*20*D5</f>
        <v>2600</v>
      </c>
      <c r="I5" s="1">
        <f>130*25*D5</f>
        <v>3250</v>
      </c>
      <c r="J5" s="1">
        <f>130*30*D5</f>
        <v>3900</v>
      </c>
      <c r="K5" s="5" t="s">
        <v>31</v>
      </c>
      <c r="L5" s="5" t="s">
        <v>13</v>
      </c>
    </row>
    <row r="6" spans="1:12" s="7" customFormat="1" ht="25.5" x14ac:dyDescent="0.2">
      <c r="A6" s="5" t="s">
        <v>11</v>
      </c>
      <c r="B6" s="5" t="s">
        <v>5</v>
      </c>
      <c r="C6" s="5" t="s">
        <v>14</v>
      </c>
      <c r="D6" s="6">
        <v>1</v>
      </c>
      <c r="E6" s="1">
        <f>430*5*D6</f>
        <v>2150</v>
      </c>
      <c r="F6" s="1">
        <f>430*10*D6</f>
        <v>4300</v>
      </c>
      <c r="G6" s="1">
        <f>430*15*D6</f>
        <v>6450</v>
      </c>
      <c r="H6" s="1">
        <f>430*20*D6</f>
        <v>8600</v>
      </c>
      <c r="I6" s="1">
        <f>430*25*D6</f>
        <v>10750</v>
      </c>
      <c r="J6" s="1">
        <f>430*30*D6</f>
        <v>12900</v>
      </c>
      <c r="K6" s="5" t="s">
        <v>31</v>
      </c>
      <c r="L6" s="5" t="s">
        <v>15</v>
      </c>
    </row>
    <row r="7" spans="1:12" s="7" customFormat="1" ht="25.5" x14ac:dyDescent="0.2">
      <c r="A7" s="5" t="s">
        <v>11</v>
      </c>
      <c r="B7" s="5" t="s">
        <v>5</v>
      </c>
      <c r="C7" s="5" t="s">
        <v>16</v>
      </c>
      <c r="D7" s="6">
        <v>1</v>
      </c>
      <c r="E7" s="1">
        <f>480*5*D7</f>
        <v>2400</v>
      </c>
      <c r="F7" s="1">
        <f>480*10*D7</f>
        <v>4800</v>
      </c>
      <c r="G7" s="1">
        <f>480*15*D7</f>
        <v>7200</v>
      </c>
      <c r="H7" s="1">
        <f>480*20*D7</f>
        <v>9600</v>
      </c>
      <c r="I7" s="1">
        <f>480*25*D7</f>
        <v>12000</v>
      </c>
      <c r="J7" s="1">
        <f>480*30*D7</f>
        <v>14400</v>
      </c>
      <c r="K7" s="5" t="s">
        <v>31</v>
      </c>
      <c r="L7" s="5" t="s">
        <v>17</v>
      </c>
    </row>
    <row r="8" spans="1:12" s="7" customFormat="1" ht="25.5" x14ac:dyDescent="0.2">
      <c r="A8" s="5" t="s">
        <v>11</v>
      </c>
      <c r="B8" s="5" t="s">
        <v>5</v>
      </c>
      <c r="C8" s="5" t="s">
        <v>18</v>
      </c>
      <c r="D8" s="6">
        <v>1</v>
      </c>
      <c r="E8" s="1">
        <f>150*5*D8</f>
        <v>750</v>
      </c>
      <c r="F8" s="1">
        <f>150*10*D8</f>
        <v>1500</v>
      </c>
      <c r="G8" s="1">
        <f>150*15*D8</f>
        <v>2250</v>
      </c>
      <c r="H8" s="1">
        <f>150*20*D8</f>
        <v>3000</v>
      </c>
      <c r="I8" s="1">
        <f>150*25*D8</f>
        <v>3750</v>
      </c>
      <c r="J8" s="1">
        <f>150*30*D8</f>
        <v>4500</v>
      </c>
      <c r="K8" s="5" t="s">
        <v>31</v>
      </c>
      <c r="L8" s="5" t="s">
        <v>19</v>
      </c>
    </row>
    <row r="9" spans="1:12" s="7" customFormat="1" ht="25.5" x14ac:dyDescent="0.2">
      <c r="A9" s="5" t="s">
        <v>11</v>
      </c>
      <c r="B9" s="5" t="s">
        <v>5</v>
      </c>
      <c r="C9" s="5" t="s">
        <v>20</v>
      </c>
      <c r="D9" s="6">
        <v>1</v>
      </c>
      <c r="E9" s="1">
        <f>290*5*D9</f>
        <v>1450</v>
      </c>
      <c r="F9" s="1">
        <f>290*10*D9</f>
        <v>2900</v>
      </c>
      <c r="G9" s="1">
        <f>290*15*D9</f>
        <v>4350</v>
      </c>
      <c r="H9" s="1">
        <f>290*20*D9</f>
        <v>5800</v>
      </c>
      <c r="I9" s="1">
        <f>290*25*D9</f>
        <v>7250</v>
      </c>
      <c r="J9" s="1">
        <f>290*30*D9</f>
        <v>8700</v>
      </c>
      <c r="K9" s="5" t="s">
        <v>31</v>
      </c>
      <c r="L9" s="5" t="s">
        <v>21</v>
      </c>
    </row>
    <row r="10" spans="1:12" s="7" customFormat="1" ht="25.5" x14ac:dyDescent="0.2">
      <c r="A10" s="5" t="s">
        <v>11</v>
      </c>
      <c r="B10" s="5" t="s">
        <v>5</v>
      </c>
      <c r="C10" s="5" t="s">
        <v>22</v>
      </c>
      <c r="D10" s="6">
        <v>1</v>
      </c>
      <c r="E10" s="1">
        <f>340*5*D10</f>
        <v>1700</v>
      </c>
      <c r="F10" s="1">
        <f>340*10*D10</f>
        <v>3400</v>
      </c>
      <c r="G10" s="1">
        <f>340*15*D10</f>
        <v>5100</v>
      </c>
      <c r="H10" s="1">
        <f>340*20*D10</f>
        <v>6800</v>
      </c>
      <c r="I10" s="1">
        <f>340*25*D10</f>
        <v>8500</v>
      </c>
      <c r="J10" s="1">
        <f>340*30*D10</f>
        <v>10200</v>
      </c>
      <c r="K10" s="5" t="s">
        <v>31</v>
      </c>
      <c r="L10" s="5" t="s">
        <v>23</v>
      </c>
    </row>
  </sheetData>
  <autoFilter ref="A1:L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2026-03-09T20:17:14Z</dcterms:modified>
</cp:coreProperties>
</file>