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экраны" sheetId="4" r:id="rId1"/>
  </sheets>
  <definedNames>
    <definedName name="_xlnm._FilterDatabase" localSheetId="0" hidden="1">'Цифровые экраны'!$A$1:$U$4</definedName>
  </definedNames>
  <calcPr calcId="162913"/>
</workbook>
</file>

<file path=xl/calcChain.xml><?xml version="1.0" encoding="utf-8"?>
<calcChain xmlns="http://schemas.openxmlformats.org/spreadsheetml/2006/main">
  <c r="Q14" i="4" l="1"/>
  <c r="S14" i="4" s="1"/>
  <c r="T14" i="4" s="1"/>
  <c r="Q13" i="4"/>
  <c r="S13" i="4" s="1"/>
  <c r="T13" i="4" s="1"/>
  <c r="Q12" i="4"/>
  <c r="S12" i="4" s="1"/>
  <c r="T12" i="4" s="1"/>
  <c r="Q11" i="4"/>
  <c r="S11" i="4" s="1"/>
  <c r="T11" i="4" s="1"/>
  <c r="Q10" i="4"/>
  <c r="S10" i="4" s="1"/>
  <c r="T10" i="4" s="1"/>
  <c r="Q9" i="4"/>
  <c r="S9" i="4" s="1"/>
  <c r="T9" i="4" s="1"/>
  <c r="Q2" i="4"/>
  <c r="Q8" i="4" l="1"/>
  <c r="S8" i="4" s="1"/>
  <c r="T8" i="4" s="1"/>
  <c r="Q7" i="4"/>
  <c r="S7" i="4" s="1"/>
  <c r="T7" i="4" s="1"/>
  <c r="Q6" i="4" l="1"/>
  <c r="S6" i="4" s="1"/>
  <c r="T6" i="4" s="1"/>
  <c r="Q5" i="4"/>
  <c r="S5" i="4" s="1"/>
  <c r="T5" i="4" s="1"/>
  <c r="Q4" i="4"/>
  <c r="S4" i="4" s="1"/>
  <c r="T4" i="4" s="1"/>
  <c r="Q3" i="4"/>
  <c r="S3" i="4" s="1"/>
  <c r="T3" i="4" s="1"/>
  <c r="S2" i="4"/>
  <c r="T2" i="4" s="1"/>
</calcChain>
</file>

<file path=xl/sharedStrings.xml><?xml version="1.0" encoding="utf-8"?>
<sst xmlns="http://schemas.openxmlformats.org/spreadsheetml/2006/main" count="203" uniqueCount="67">
  <si>
    <t>Город</t>
  </si>
  <si>
    <t>Адрес</t>
  </si>
  <si>
    <t>Сторона</t>
  </si>
  <si>
    <t>Свет</t>
  </si>
  <si>
    <t>Выходов за период</t>
  </si>
  <si>
    <t>Выходов в сутки</t>
  </si>
  <si>
    <t>Вид конструкции</t>
  </si>
  <si>
    <t>Выходов в час</t>
  </si>
  <si>
    <t>Период, дней</t>
  </si>
  <si>
    <t>Код</t>
  </si>
  <si>
    <t>Фото</t>
  </si>
  <si>
    <t>Карта</t>
  </si>
  <si>
    <t>Формат, м.</t>
  </si>
  <si>
    <t>Ролик, сек.</t>
  </si>
  <si>
    <t>Аренда</t>
  </si>
  <si>
    <t>Координаты</t>
  </si>
  <si>
    <t xml:space="preserve">Аэропорт </t>
  </si>
  <si>
    <t>Цифровой экран</t>
  </si>
  <si>
    <t>А</t>
  </si>
  <si>
    <t>Да</t>
  </si>
  <si>
    <t>Аэропорт</t>
  </si>
  <si>
    <t>Способ показа</t>
  </si>
  <si>
    <t>Видео</t>
  </si>
  <si>
    <t>Время работы экрана, часов</t>
  </si>
  <si>
    <t>Локация</t>
  </si>
  <si>
    <t>Санкт-Петербург</t>
  </si>
  <si>
    <t>Пулково</t>
  </si>
  <si>
    <t>Пулковское шоссе, д. 41</t>
  </si>
  <si>
    <t>Адрес конструкции</t>
  </si>
  <si>
    <t>LED 7/Гл.терминал/уровень 1/ВВЛ/Прибытие/Зона получения багажа</t>
  </si>
  <si>
    <t>LED/DSW 5/Гл.терминал/уровень 2/МВЛ/Прибытие</t>
  </si>
  <si>
    <t>LED/LED 11/Пулково-1/VIP-зал/уровень1/ВВЛ/Отправление/Прибытие</t>
  </si>
  <si>
    <t>LED/LED 15/Гл.терминал/МВЛ/Отправление/Зона ожидания рейсов</t>
  </si>
  <si>
    <t>LED/LED 3/Гл.терминал/уровень 3/ВВЛ/Отправление/Зона регистрации</t>
  </si>
  <si>
    <t>LED/LED 5/Пулково 1/уровень 3/ВВЛ/Прибытие</t>
  </si>
  <si>
    <t>LED/LED1 - LED2/Отправление/Зона регистрации/ВВЛ/МВЛ/2 экрана</t>
  </si>
  <si>
    <t>LED/LED10/Гл. терминал/уровень 2/ВВЛ/Прибытие</t>
  </si>
  <si>
    <t>LED/LED13- LED14/Отправление/Зона регистрации/ВВЛ/МВЛ/2 экрана</t>
  </si>
  <si>
    <t>LED/Сеть 1/DDS5-DDS7/Прибытие/Зона получения багажа/ВВЛ/6 экранов</t>
  </si>
  <si>
    <t>LED/Сеть 1/DDS8-DDS10/Прибытие/Зона получения багажа/МВЛ/6 экранов</t>
  </si>
  <si>
    <t>LED/Сеть 2/DDS1-DDS2 DSS4-DSS5/Отправление/Зона ожидания рейсов/МВЛ/6 экранов</t>
  </si>
  <si>
    <t>LED/Сеть 2/Отправление/Зона ожидания рейсов/ВВЛ/10 экранов</t>
  </si>
  <si>
    <t>СПБАЦЭ-1</t>
  </si>
  <si>
    <t>СПБАЦЭ-2</t>
  </si>
  <si>
    <t>СПБАЦЭ-3</t>
  </si>
  <si>
    <t>СПБАЦЭ-4</t>
  </si>
  <si>
    <t>СПБАЦЭ-5</t>
  </si>
  <si>
    <t>СПБАЦЭ-6</t>
  </si>
  <si>
    <t>СПБАЦЭ-7</t>
  </si>
  <si>
    <t>СПБАЦЭ-8</t>
  </si>
  <si>
    <t>СПБАЦЭ-9</t>
  </si>
  <si>
    <t>СПБАЦЭ-10</t>
  </si>
  <si>
    <t>СПБАЦЭ-11</t>
  </si>
  <si>
    <t>СПБАЦЭ-12</t>
  </si>
  <si>
    <t>СПБАЦЭ-13</t>
  </si>
  <si>
    <t>59.800005, 30.273198</t>
  </si>
  <si>
    <t>7.0 х 3.9</t>
  </si>
  <si>
    <t>3.1x1.7</t>
  </si>
  <si>
    <t>4.6x1.5</t>
  </si>
  <si>
    <t>6.0x3.0</t>
  </si>
  <si>
    <t>3.2x1.8</t>
  </si>
  <si>
    <t>6.3x3.7</t>
  </si>
  <si>
    <t>4.6x1.6</t>
  </si>
  <si>
    <t>2.3x4</t>
  </si>
  <si>
    <t>0.94x1.66</t>
  </si>
  <si>
    <t>0.94х1.66</t>
  </si>
  <si>
    <t>0.99x1.77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</si>
</sst>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uIvQmi" TargetMode="External"/><Relationship Id="rId13" Type="http://schemas.openxmlformats.org/officeDocument/2006/relationships/hyperlink" Target="https://disk.yandex.ru/i/6O4dUSc5ebcSLw" TargetMode="External"/><Relationship Id="rId3" Type="http://schemas.openxmlformats.org/officeDocument/2006/relationships/hyperlink" Target="https://disk.yandex.ru/i/Fj8VJ0O0jVefow" TargetMode="External"/><Relationship Id="rId7" Type="http://schemas.openxmlformats.org/officeDocument/2006/relationships/hyperlink" Target="https://disk.yandex.ru/i/GDkEEuRS9fnJoA" TargetMode="External"/><Relationship Id="rId12" Type="http://schemas.openxmlformats.org/officeDocument/2006/relationships/hyperlink" Target="https://disk.yandex.ru/i/2SiPyis-g6smnQ" TargetMode="External"/><Relationship Id="rId2" Type="http://schemas.openxmlformats.org/officeDocument/2006/relationships/hyperlink" Target="https://yandex.ru/maps/-/CHuIvQmi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i/EfEpThSDXsMDJg" TargetMode="External"/><Relationship Id="rId6" Type="http://schemas.openxmlformats.org/officeDocument/2006/relationships/hyperlink" Target="https://disk.yandex.ru/i/P7_A3AGJOT4LyA" TargetMode="External"/><Relationship Id="rId11" Type="http://schemas.openxmlformats.org/officeDocument/2006/relationships/hyperlink" Target="https://disk.yandex.ru/i/d846gaSp-wLVzQ" TargetMode="External"/><Relationship Id="rId5" Type="http://schemas.openxmlformats.org/officeDocument/2006/relationships/hyperlink" Target="https://disk.yandex.ru/i/2OtD7echmQQrxA" TargetMode="External"/><Relationship Id="rId15" Type="http://schemas.openxmlformats.org/officeDocument/2006/relationships/hyperlink" Target="https://disk.yandex.ru/i/huNo7b0SJEIvxQ" TargetMode="External"/><Relationship Id="rId10" Type="http://schemas.openxmlformats.org/officeDocument/2006/relationships/hyperlink" Target="https://disk.yandex.ru/i/54BI3tMHhpJfNQ" TargetMode="External"/><Relationship Id="rId4" Type="http://schemas.openxmlformats.org/officeDocument/2006/relationships/hyperlink" Target="https://disk.yandex.ru/i/LgJnOGj6zfsKig" TargetMode="External"/><Relationship Id="rId9" Type="http://schemas.openxmlformats.org/officeDocument/2006/relationships/hyperlink" Target="https://disk.yandex.ru/i/ipJHrxEomAWBFA" TargetMode="External"/><Relationship Id="rId14" Type="http://schemas.openxmlformats.org/officeDocument/2006/relationships/hyperlink" Target="https://disk.yandex.ru/i/_ObWjHn8Kd27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workbookViewId="0">
      <selection activeCell="D4" sqref="D4"/>
    </sheetView>
  </sheetViews>
  <sheetFormatPr defaultRowHeight="12.75" x14ac:dyDescent="0.25"/>
  <cols>
    <col min="1" max="1" width="14.42578125" style="1" customWidth="1"/>
    <col min="2" max="2" width="12.28515625" style="1" customWidth="1"/>
    <col min="3" max="3" width="13.28515625" style="1" customWidth="1"/>
    <col min="4" max="4" width="19.28515625" style="1" customWidth="1"/>
    <col min="5" max="5" width="20.5703125" style="1" customWidth="1"/>
    <col min="6" max="6" width="10" style="1" customWidth="1"/>
    <col min="7" max="7" width="25.28515625" style="1" customWidth="1"/>
    <col min="8" max="8" width="9.5703125" style="1" customWidth="1"/>
    <col min="9" max="9" width="9.85546875" style="1" customWidth="1"/>
    <col min="10" max="10" width="14.28515625" style="1" customWidth="1"/>
    <col min="11" max="11" width="12.140625" style="1" customWidth="1"/>
    <col min="12" max="12" width="17.140625" style="1" customWidth="1"/>
    <col min="13" max="13" width="9.140625" style="1" customWidth="1"/>
    <col min="14" max="14" width="14.28515625" style="1" customWidth="1"/>
    <col min="15" max="15" width="16.85546875" style="1" customWidth="1"/>
    <col min="16" max="16" width="23.5703125" style="1" customWidth="1"/>
    <col min="17" max="17" width="18.7109375" style="1" customWidth="1"/>
    <col min="18" max="18" width="16.85546875" style="1" customWidth="1"/>
    <col min="19" max="19" width="21.5703125" style="1" customWidth="1"/>
    <col min="20" max="20" width="12.7109375" style="2" customWidth="1"/>
    <col min="21" max="21" width="19" style="1" customWidth="1"/>
    <col min="22" max="16384" width="9.140625" style="1"/>
  </cols>
  <sheetData>
    <row r="1" spans="1:21" s="3" customFormat="1" ht="25.5" x14ac:dyDescent="0.25">
      <c r="A1" s="8" t="s">
        <v>0</v>
      </c>
      <c r="B1" s="8" t="s">
        <v>24</v>
      </c>
      <c r="C1" s="8" t="s">
        <v>16</v>
      </c>
      <c r="D1" s="8" t="s">
        <v>6</v>
      </c>
      <c r="E1" s="8" t="s">
        <v>1</v>
      </c>
      <c r="F1" s="8" t="s">
        <v>11</v>
      </c>
      <c r="G1" s="8" t="s">
        <v>28</v>
      </c>
      <c r="H1" s="8" t="s">
        <v>10</v>
      </c>
      <c r="I1" s="8" t="s">
        <v>9</v>
      </c>
      <c r="J1" s="8" t="s">
        <v>12</v>
      </c>
      <c r="K1" s="8" t="s">
        <v>2</v>
      </c>
      <c r="L1" s="8" t="s">
        <v>21</v>
      </c>
      <c r="M1" s="8" t="s">
        <v>3</v>
      </c>
      <c r="N1" s="8" t="s">
        <v>13</v>
      </c>
      <c r="O1" s="8" t="s">
        <v>7</v>
      </c>
      <c r="P1" s="8" t="s">
        <v>23</v>
      </c>
      <c r="Q1" s="8" t="s">
        <v>5</v>
      </c>
      <c r="R1" s="8" t="s">
        <v>8</v>
      </c>
      <c r="S1" s="8" t="s">
        <v>4</v>
      </c>
      <c r="T1" s="8" t="s">
        <v>14</v>
      </c>
      <c r="U1" s="8" t="s">
        <v>15</v>
      </c>
    </row>
    <row r="2" spans="1:21" s="5" customFormat="1" ht="38.25" x14ac:dyDescent="0.25">
      <c r="A2" s="7" t="s">
        <v>25</v>
      </c>
      <c r="B2" s="7" t="s">
        <v>20</v>
      </c>
      <c r="C2" s="7" t="s">
        <v>26</v>
      </c>
      <c r="D2" s="7" t="s">
        <v>17</v>
      </c>
      <c r="E2" s="7" t="s">
        <v>27</v>
      </c>
      <c r="F2" s="9" t="s">
        <v>11</v>
      </c>
      <c r="G2" s="7" t="s">
        <v>29</v>
      </c>
      <c r="H2" s="9" t="s">
        <v>10</v>
      </c>
      <c r="I2" s="10" t="s">
        <v>42</v>
      </c>
      <c r="J2" s="10" t="s">
        <v>56</v>
      </c>
      <c r="K2" s="7" t="s">
        <v>18</v>
      </c>
      <c r="L2" s="7" t="s">
        <v>22</v>
      </c>
      <c r="M2" s="7" t="s">
        <v>19</v>
      </c>
      <c r="N2" s="7">
        <v>15</v>
      </c>
      <c r="O2" s="7">
        <v>24</v>
      </c>
      <c r="P2" s="7">
        <v>24</v>
      </c>
      <c r="Q2" s="7">
        <f>O2*24</f>
        <v>576</v>
      </c>
      <c r="R2" s="7">
        <v>30</v>
      </c>
      <c r="S2" s="7">
        <f>Q2*R2</f>
        <v>17280</v>
      </c>
      <c r="T2" s="4">
        <f>(7*S2)*N2</f>
        <v>1814400</v>
      </c>
      <c r="U2" s="7" t="s">
        <v>55</v>
      </c>
    </row>
    <row r="3" spans="1:21" s="5" customFormat="1" ht="38.25" x14ac:dyDescent="0.25">
      <c r="A3" s="7" t="s">
        <v>25</v>
      </c>
      <c r="B3" s="7" t="s">
        <v>20</v>
      </c>
      <c r="C3" s="7" t="s">
        <v>26</v>
      </c>
      <c r="D3" s="7" t="s">
        <v>17</v>
      </c>
      <c r="E3" s="7" t="s">
        <v>27</v>
      </c>
      <c r="F3" s="9" t="s">
        <v>11</v>
      </c>
      <c r="G3" s="7" t="s">
        <v>30</v>
      </c>
      <c r="H3" s="9" t="s">
        <v>10</v>
      </c>
      <c r="I3" s="10" t="s">
        <v>43</v>
      </c>
      <c r="J3" s="10" t="s">
        <v>57</v>
      </c>
      <c r="K3" s="7" t="s">
        <v>18</v>
      </c>
      <c r="L3" s="7" t="s">
        <v>22</v>
      </c>
      <c r="M3" s="7" t="s">
        <v>19</v>
      </c>
      <c r="N3" s="7">
        <v>15</v>
      </c>
      <c r="O3" s="7">
        <v>24</v>
      </c>
      <c r="P3" s="7">
        <v>24</v>
      </c>
      <c r="Q3" s="7">
        <f>O3*24</f>
        <v>576</v>
      </c>
      <c r="R3" s="7">
        <v>30</v>
      </c>
      <c r="S3" s="7">
        <f>Q3*R3</f>
        <v>17280</v>
      </c>
      <c r="T3" s="4">
        <f>(6.5*S3)*N3</f>
        <v>1684800</v>
      </c>
      <c r="U3" s="7" t="s">
        <v>55</v>
      </c>
    </row>
    <row r="4" spans="1:21" s="5" customFormat="1" ht="38.25" x14ac:dyDescent="0.25">
      <c r="A4" s="7" t="s">
        <v>25</v>
      </c>
      <c r="B4" s="7" t="s">
        <v>20</v>
      </c>
      <c r="C4" s="7" t="s">
        <v>26</v>
      </c>
      <c r="D4" s="7" t="s">
        <v>17</v>
      </c>
      <c r="E4" s="7" t="s">
        <v>27</v>
      </c>
      <c r="F4" s="9" t="s">
        <v>11</v>
      </c>
      <c r="G4" s="7" t="s">
        <v>31</v>
      </c>
      <c r="H4" s="9" t="s">
        <v>10</v>
      </c>
      <c r="I4" s="10" t="s">
        <v>44</v>
      </c>
      <c r="J4" s="10" t="s">
        <v>58</v>
      </c>
      <c r="K4" s="7" t="s">
        <v>18</v>
      </c>
      <c r="L4" s="7" t="s">
        <v>22</v>
      </c>
      <c r="M4" s="7" t="s">
        <v>19</v>
      </c>
      <c r="N4" s="7">
        <v>15</v>
      </c>
      <c r="O4" s="7">
        <v>24</v>
      </c>
      <c r="P4" s="7">
        <v>24</v>
      </c>
      <c r="Q4" s="7">
        <f>O4*24</f>
        <v>576</v>
      </c>
      <c r="R4" s="7">
        <v>30</v>
      </c>
      <c r="S4" s="7">
        <f>Q4*R4</f>
        <v>17280</v>
      </c>
      <c r="T4" s="4">
        <f>(4.8*S4)*N4</f>
        <v>1244160</v>
      </c>
      <c r="U4" s="7" t="s">
        <v>55</v>
      </c>
    </row>
    <row r="5" spans="1:21" s="5" customFormat="1" ht="38.25" x14ac:dyDescent="0.25">
      <c r="A5" s="7" t="s">
        <v>25</v>
      </c>
      <c r="B5" s="7" t="s">
        <v>20</v>
      </c>
      <c r="C5" s="7" t="s">
        <v>26</v>
      </c>
      <c r="D5" s="7" t="s">
        <v>17</v>
      </c>
      <c r="E5" s="7" t="s">
        <v>27</v>
      </c>
      <c r="F5" s="9" t="s">
        <v>11</v>
      </c>
      <c r="G5" s="7" t="s">
        <v>32</v>
      </c>
      <c r="H5" s="9" t="s">
        <v>10</v>
      </c>
      <c r="I5" s="10" t="s">
        <v>45</v>
      </c>
      <c r="J5" s="10" t="s">
        <v>56</v>
      </c>
      <c r="K5" s="7" t="s">
        <v>18</v>
      </c>
      <c r="L5" s="7" t="s">
        <v>22</v>
      </c>
      <c r="M5" s="7" t="s">
        <v>19</v>
      </c>
      <c r="N5" s="7">
        <v>15</v>
      </c>
      <c r="O5" s="7">
        <v>24</v>
      </c>
      <c r="P5" s="7">
        <v>24</v>
      </c>
      <c r="Q5" s="7">
        <f>O5*24</f>
        <v>576</v>
      </c>
      <c r="R5" s="7">
        <v>30</v>
      </c>
      <c r="S5" s="7">
        <f>Q5*R5</f>
        <v>17280</v>
      </c>
      <c r="T5" s="4">
        <f>(8.2*S5)*N5</f>
        <v>2125440</v>
      </c>
      <c r="U5" s="7" t="s">
        <v>55</v>
      </c>
    </row>
    <row r="6" spans="1:21" s="5" customFormat="1" ht="51" x14ac:dyDescent="0.25">
      <c r="A6" s="7" t="s">
        <v>25</v>
      </c>
      <c r="B6" s="7" t="s">
        <v>20</v>
      </c>
      <c r="C6" s="7" t="s">
        <v>26</v>
      </c>
      <c r="D6" s="7" t="s">
        <v>17</v>
      </c>
      <c r="E6" s="7" t="s">
        <v>27</v>
      </c>
      <c r="F6" s="9" t="s">
        <v>11</v>
      </c>
      <c r="G6" s="7" t="s">
        <v>33</v>
      </c>
      <c r="H6" s="9" t="s">
        <v>10</v>
      </c>
      <c r="I6" s="10" t="s">
        <v>46</v>
      </c>
      <c r="J6" s="10" t="s">
        <v>59</v>
      </c>
      <c r="K6" s="7" t="s">
        <v>18</v>
      </c>
      <c r="L6" s="7" t="s">
        <v>22</v>
      </c>
      <c r="M6" s="7" t="s">
        <v>19</v>
      </c>
      <c r="N6" s="7">
        <v>15</v>
      </c>
      <c r="O6" s="7">
        <v>24</v>
      </c>
      <c r="P6" s="7">
        <v>24</v>
      </c>
      <c r="Q6" s="7">
        <f>O6*24</f>
        <v>576</v>
      </c>
      <c r="R6" s="7">
        <v>30</v>
      </c>
      <c r="S6" s="7">
        <f>Q6*R6</f>
        <v>17280</v>
      </c>
      <c r="T6" s="4">
        <f>(7.5*S6)*N6</f>
        <v>1944000</v>
      </c>
      <c r="U6" s="7" t="s">
        <v>55</v>
      </c>
    </row>
    <row r="7" spans="1:21" s="5" customFormat="1" ht="25.5" x14ac:dyDescent="0.25">
      <c r="A7" s="7" t="s">
        <v>25</v>
      </c>
      <c r="B7" s="7" t="s">
        <v>20</v>
      </c>
      <c r="C7" s="7" t="s">
        <v>26</v>
      </c>
      <c r="D7" s="7" t="s">
        <v>17</v>
      </c>
      <c r="E7" s="7" t="s">
        <v>27</v>
      </c>
      <c r="F7" s="9" t="s">
        <v>11</v>
      </c>
      <c r="G7" s="7" t="s">
        <v>34</v>
      </c>
      <c r="H7" s="9" t="s">
        <v>10</v>
      </c>
      <c r="I7" s="10" t="s">
        <v>47</v>
      </c>
      <c r="J7" s="10" t="s">
        <v>60</v>
      </c>
      <c r="K7" s="7" t="s">
        <v>18</v>
      </c>
      <c r="L7" s="7" t="s">
        <v>22</v>
      </c>
      <c r="M7" s="7" t="s">
        <v>19</v>
      </c>
      <c r="N7" s="7">
        <v>10</v>
      </c>
      <c r="O7" s="7">
        <v>120</v>
      </c>
      <c r="P7" s="7">
        <v>24</v>
      </c>
      <c r="Q7" s="7">
        <f>O7*P7</f>
        <v>2880</v>
      </c>
      <c r="R7" s="7">
        <v>30</v>
      </c>
      <c r="S7" s="7">
        <f>R7*Q7</f>
        <v>86400</v>
      </c>
      <c r="T7" s="4">
        <f>2*S7*N7</f>
        <v>1728000</v>
      </c>
      <c r="U7" s="7" t="s">
        <v>55</v>
      </c>
    </row>
    <row r="8" spans="1:21" s="5" customFormat="1" ht="51" x14ac:dyDescent="0.25">
      <c r="A8" s="7" t="s">
        <v>25</v>
      </c>
      <c r="B8" s="7" t="s">
        <v>20</v>
      </c>
      <c r="C8" s="7" t="s">
        <v>26</v>
      </c>
      <c r="D8" s="7" t="s">
        <v>17</v>
      </c>
      <c r="E8" s="7" t="s">
        <v>27</v>
      </c>
      <c r="F8" s="9" t="s">
        <v>11</v>
      </c>
      <c r="G8" s="7" t="s">
        <v>35</v>
      </c>
      <c r="H8" s="9" t="s">
        <v>10</v>
      </c>
      <c r="I8" s="10" t="s">
        <v>48</v>
      </c>
      <c r="J8" s="10" t="s">
        <v>61</v>
      </c>
      <c r="K8" s="7" t="s">
        <v>18</v>
      </c>
      <c r="L8" s="7" t="s">
        <v>22</v>
      </c>
      <c r="M8" s="7" t="s">
        <v>19</v>
      </c>
      <c r="N8" s="7">
        <v>15</v>
      </c>
      <c r="O8" s="7">
        <v>24</v>
      </c>
      <c r="P8" s="7">
        <v>24</v>
      </c>
      <c r="Q8" s="7">
        <f>O8*P8</f>
        <v>576</v>
      </c>
      <c r="R8" s="7">
        <v>30</v>
      </c>
      <c r="S8" s="7">
        <f>R8*Q8</f>
        <v>17280</v>
      </c>
      <c r="T8" s="4">
        <f>11.5*S8*N8</f>
        <v>2980800</v>
      </c>
      <c r="U8" s="7" t="s">
        <v>55</v>
      </c>
    </row>
    <row r="9" spans="1:21" s="5" customFormat="1" ht="38.25" x14ac:dyDescent="0.25">
      <c r="A9" s="7" t="s">
        <v>25</v>
      </c>
      <c r="B9" s="7" t="s">
        <v>20</v>
      </c>
      <c r="C9" s="7" t="s">
        <v>26</v>
      </c>
      <c r="D9" s="7" t="s">
        <v>17</v>
      </c>
      <c r="E9" s="7" t="s">
        <v>27</v>
      </c>
      <c r="F9" s="9" t="s">
        <v>11</v>
      </c>
      <c r="G9" s="7" t="s">
        <v>36</v>
      </c>
      <c r="H9" s="9" t="s">
        <v>10</v>
      </c>
      <c r="I9" s="10" t="s">
        <v>49</v>
      </c>
      <c r="J9" s="10" t="s">
        <v>62</v>
      </c>
      <c r="K9" s="7" t="s">
        <v>18</v>
      </c>
      <c r="L9" s="7" t="s">
        <v>22</v>
      </c>
      <c r="M9" s="7" t="s">
        <v>19</v>
      </c>
      <c r="N9" s="7">
        <v>15</v>
      </c>
      <c r="O9" s="7">
        <v>24</v>
      </c>
      <c r="P9" s="7">
        <v>24</v>
      </c>
      <c r="Q9" s="7">
        <f t="shared" ref="Q9:Q14" si="0">O9*P9</f>
        <v>576</v>
      </c>
      <c r="R9" s="7">
        <v>30</v>
      </c>
      <c r="S9" s="7">
        <f t="shared" ref="S9:S14" si="1">R9*Q9</f>
        <v>17280</v>
      </c>
      <c r="T9" s="4">
        <f>8*S9*N9</f>
        <v>2073600</v>
      </c>
      <c r="U9" s="7" t="s">
        <v>55</v>
      </c>
    </row>
    <row r="10" spans="1:21" s="5" customFormat="1" ht="51" x14ac:dyDescent="0.25">
      <c r="A10" s="7" t="s">
        <v>25</v>
      </c>
      <c r="B10" s="7" t="s">
        <v>20</v>
      </c>
      <c r="C10" s="7" t="s">
        <v>26</v>
      </c>
      <c r="D10" s="7" t="s">
        <v>17</v>
      </c>
      <c r="E10" s="7" t="s">
        <v>27</v>
      </c>
      <c r="F10" s="9" t="s">
        <v>11</v>
      </c>
      <c r="G10" s="7" t="s">
        <v>37</v>
      </c>
      <c r="H10" s="9" t="s">
        <v>10</v>
      </c>
      <c r="I10" s="10" t="s">
        <v>50</v>
      </c>
      <c r="J10" s="10" t="s">
        <v>63</v>
      </c>
      <c r="K10" s="7" t="s">
        <v>18</v>
      </c>
      <c r="L10" s="7" t="s">
        <v>22</v>
      </c>
      <c r="M10" s="7" t="s">
        <v>19</v>
      </c>
      <c r="N10" s="7">
        <v>15</v>
      </c>
      <c r="O10" s="7">
        <v>24</v>
      </c>
      <c r="P10" s="7">
        <v>24</v>
      </c>
      <c r="Q10" s="7">
        <f t="shared" si="0"/>
        <v>576</v>
      </c>
      <c r="R10" s="7">
        <v>30</v>
      </c>
      <c r="S10" s="7">
        <f t="shared" si="1"/>
        <v>17280</v>
      </c>
      <c r="T10" s="4">
        <f>6.5*S10*N10</f>
        <v>1684800</v>
      </c>
      <c r="U10" s="7" t="s">
        <v>55</v>
      </c>
    </row>
    <row r="11" spans="1:21" s="5" customFormat="1" ht="51" x14ac:dyDescent="0.25">
      <c r="A11" s="7" t="s">
        <v>25</v>
      </c>
      <c r="B11" s="7" t="s">
        <v>20</v>
      </c>
      <c r="C11" s="7" t="s">
        <v>26</v>
      </c>
      <c r="D11" s="7" t="s">
        <v>17</v>
      </c>
      <c r="E11" s="7" t="s">
        <v>27</v>
      </c>
      <c r="F11" s="9" t="s">
        <v>11</v>
      </c>
      <c r="G11" s="7" t="s">
        <v>38</v>
      </c>
      <c r="H11" s="9" t="s">
        <v>10</v>
      </c>
      <c r="I11" s="10" t="s">
        <v>51</v>
      </c>
      <c r="J11" s="10" t="s">
        <v>64</v>
      </c>
      <c r="K11" s="7" t="s">
        <v>18</v>
      </c>
      <c r="L11" s="7" t="s">
        <v>22</v>
      </c>
      <c r="M11" s="7" t="s">
        <v>19</v>
      </c>
      <c r="N11" s="7">
        <v>15</v>
      </c>
      <c r="O11" s="7">
        <v>24</v>
      </c>
      <c r="P11" s="7">
        <v>24</v>
      </c>
      <c r="Q11" s="7">
        <f t="shared" si="0"/>
        <v>576</v>
      </c>
      <c r="R11" s="7">
        <v>30</v>
      </c>
      <c r="S11" s="7">
        <f t="shared" si="1"/>
        <v>17280</v>
      </c>
      <c r="T11" s="4">
        <f>4*S11*N11</f>
        <v>1036800</v>
      </c>
      <c r="U11" s="7" t="s">
        <v>55</v>
      </c>
    </row>
    <row r="12" spans="1:21" s="5" customFormat="1" ht="51" x14ac:dyDescent="0.25">
      <c r="A12" s="7" t="s">
        <v>25</v>
      </c>
      <c r="B12" s="7" t="s">
        <v>20</v>
      </c>
      <c r="C12" s="7" t="s">
        <v>26</v>
      </c>
      <c r="D12" s="7" t="s">
        <v>17</v>
      </c>
      <c r="E12" s="7" t="s">
        <v>27</v>
      </c>
      <c r="F12" s="9" t="s">
        <v>11</v>
      </c>
      <c r="G12" s="7" t="s">
        <v>39</v>
      </c>
      <c r="H12" s="9" t="s">
        <v>10</v>
      </c>
      <c r="I12" s="10" t="s">
        <v>52</v>
      </c>
      <c r="J12" s="10" t="s">
        <v>65</v>
      </c>
      <c r="K12" s="7" t="s">
        <v>18</v>
      </c>
      <c r="L12" s="7" t="s">
        <v>22</v>
      </c>
      <c r="M12" s="7" t="s">
        <v>19</v>
      </c>
      <c r="N12" s="7">
        <v>15</v>
      </c>
      <c r="O12" s="7">
        <v>24</v>
      </c>
      <c r="P12" s="7">
        <v>24</v>
      </c>
      <c r="Q12" s="7">
        <f t="shared" si="0"/>
        <v>576</v>
      </c>
      <c r="R12" s="7">
        <v>30</v>
      </c>
      <c r="S12" s="7">
        <f t="shared" si="1"/>
        <v>17280</v>
      </c>
      <c r="T12" s="4">
        <f>3.5*S12*N12</f>
        <v>907200</v>
      </c>
      <c r="U12" s="7" t="s">
        <v>55</v>
      </c>
    </row>
    <row r="13" spans="1:21" s="5" customFormat="1" ht="51" x14ac:dyDescent="0.25">
      <c r="A13" s="7" t="s">
        <v>25</v>
      </c>
      <c r="B13" s="7" t="s">
        <v>20</v>
      </c>
      <c r="C13" s="7" t="s">
        <v>26</v>
      </c>
      <c r="D13" s="7" t="s">
        <v>17</v>
      </c>
      <c r="E13" s="7" t="s">
        <v>27</v>
      </c>
      <c r="F13" s="9" t="s">
        <v>11</v>
      </c>
      <c r="G13" s="7" t="s">
        <v>40</v>
      </c>
      <c r="H13" s="9" t="s">
        <v>10</v>
      </c>
      <c r="I13" s="10" t="s">
        <v>53</v>
      </c>
      <c r="J13" s="10" t="s">
        <v>66</v>
      </c>
      <c r="K13" s="7" t="s">
        <v>18</v>
      </c>
      <c r="L13" s="7" t="s">
        <v>22</v>
      </c>
      <c r="M13" s="7" t="s">
        <v>19</v>
      </c>
      <c r="N13" s="7">
        <v>15</v>
      </c>
      <c r="O13" s="7">
        <v>24</v>
      </c>
      <c r="P13" s="7">
        <v>24</v>
      </c>
      <c r="Q13" s="7">
        <f t="shared" si="0"/>
        <v>576</v>
      </c>
      <c r="R13" s="7">
        <v>30</v>
      </c>
      <c r="S13" s="7">
        <f t="shared" si="1"/>
        <v>17280</v>
      </c>
      <c r="T13" s="4">
        <f>4.7*S13*N13</f>
        <v>1218240</v>
      </c>
      <c r="U13" s="7" t="s">
        <v>55</v>
      </c>
    </row>
    <row r="14" spans="1:21" s="5" customFormat="1" ht="51" x14ac:dyDescent="0.25">
      <c r="A14" s="7" t="s">
        <v>25</v>
      </c>
      <c r="B14" s="7" t="s">
        <v>20</v>
      </c>
      <c r="C14" s="7" t="s">
        <v>26</v>
      </c>
      <c r="D14" s="7" t="s">
        <v>17</v>
      </c>
      <c r="E14" s="7" t="s">
        <v>27</v>
      </c>
      <c r="F14" s="9" t="s">
        <v>11</v>
      </c>
      <c r="G14" s="7" t="s">
        <v>41</v>
      </c>
      <c r="H14" s="9" t="s">
        <v>10</v>
      </c>
      <c r="I14" s="10" t="s">
        <v>54</v>
      </c>
      <c r="J14" s="10" t="s">
        <v>65</v>
      </c>
      <c r="K14" s="7" t="s">
        <v>18</v>
      </c>
      <c r="L14" s="7" t="s">
        <v>22</v>
      </c>
      <c r="M14" s="7" t="s">
        <v>19</v>
      </c>
      <c r="N14" s="7">
        <v>15</v>
      </c>
      <c r="O14" s="7">
        <v>24</v>
      </c>
      <c r="P14" s="7">
        <v>24</v>
      </c>
      <c r="Q14" s="7">
        <f t="shared" si="0"/>
        <v>576</v>
      </c>
      <c r="R14" s="7">
        <v>30</v>
      </c>
      <c r="S14" s="7">
        <f t="shared" si="1"/>
        <v>17280</v>
      </c>
      <c r="T14" s="4">
        <f>4.75*S14*N14</f>
        <v>1231200</v>
      </c>
      <c r="U14" s="7" t="s">
        <v>55</v>
      </c>
    </row>
    <row r="15" spans="1:21" s="5" customFormat="1" x14ac:dyDescent="0.25">
      <c r="T15" s="6"/>
    </row>
  </sheetData>
  <autoFilter ref="A1:U4"/>
  <hyperlinks>
    <hyperlink ref="H2" r:id="rId1"/>
    <hyperlink ref="F2" r:id="rId2"/>
    <hyperlink ref="H3" r:id="rId3"/>
    <hyperlink ref="H4" r:id="rId4"/>
    <hyperlink ref="H5" r:id="rId5"/>
    <hyperlink ref="H6" r:id="rId6"/>
    <hyperlink ref="H7" r:id="rId7"/>
    <hyperlink ref="F3:F14" r:id="rId8" display="Карта"/>
    <hyperlink ref="H8" r:id="rId9"/>
    <hyperlink ref="H9" r:id="rId10"/>
    <hyperlink ref="H10" r:id="rId11"/>
    <hyperlink ref="H11" r:id="rId12" display="https://disk.yandex.ru/i/2SiPyis-g6smnQ"/>
    <hyperlink ref="H12" r:id="rId13" display="https://disk.yandex.ru/i/6O4dUSc5ebcSLw"/>
    <hyperlink ref="H13" r:id="rId14" display="https://disk.yandex.ru/i/_ObWjHn8Kd27Eg"/>
    <hyperlink ref="H14" r:id="rId15" display="https://disk.yandex.ru/i/huNo7b0SJEIvxQ"/>
  </hyperlinks>
  <pageMargins left="0.7" right="0.7" top="0.75" bottom="0.75" header="0.3" footer="0.3"/>
  <pageSetup paperSize="9" orientation="portrait" horizontalDpi="300" verticalDpi="300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2026-03-09T18:31:18Z</dcterms:modified>
</cp:coreProperties>
</file>